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'1кв'!$A$1:$E$54</definedName>
    <definedName name="_xlnm.Print_Area" localSheetId="1">'2кв'!$A$1:$E$57</definedName>
    <definedName name="_xlnm.Print_Area" localSheetId="2">отчет!$A$1:$C$44</definedName>
  </definedNames>
  <calcPr calcId="152511"/>
</workbook>
</file>

<file path=xl/calcChain.xml><?xml version="1.0" encoding="utf-8"?>
<calcChain xmlns="http://schemas.openxmlformats.org/spreadsheetml/2006/main">
  <c r="B51" i="28" l="1"/>
  <c r="E32" i="28"/>
  <c r="E31" i="28"/>
  <c r="B55" i="28"/>
  <c r="B54" i="28"/>
  <c r="E24" i="28"/>
  <c r="E22" i="28"/>
  <c r="E34" i="28" s="1"/>
  <c r="B56" i="28" s="1"/>
  <c r="B57" i="28" l="1"/>
  <c r="E28" i="26"/>
  <c r="C23" i="27" l="1"/>
  <c r="C29" i="27"/>
  <c r="C30" i="27"/>
  <c r="C28" i="27"/>
  <c r="C26" i="27" s="1"/>
  <c r="C25" i="27"/>
  <c r="C24" i="27"/>
  <c r="C18" i="27"/>
  <c r="C20" i="27"/>
  <c r="C21" i="27"/>
  <c r="C22" i="27"/>
  <c r="D12" i="27"/>
  <c r="C12" i="27"/>
  <c r="C15" i="27" s="1"/>
  <c r="C6" i="27"/>
  <c r="C39" i="27"/>
  <c r="B52" i="26"/>
  <c r="C14" i="27" s="1"/>
  <c r="B51" i="26"/>
  <c r="D15" i="27" s="1"/>
  <c r="E24" i="26"/>
  <c r="C19" i="27" s="1"/>
  <c r="E22" i="26"/>
  <c r="C17" i="27" s="1"/>
  <c r="C33" i="27" s="1"/>
  <c r="E31" i="26" l="1"/>
  <c r="D33" i="27" s="1"/>
  <c r="C13" i="27"/>
  <c r="E33" i="27"/>
  <c r="C34" i="27"/>
  <c r="B53" i="26" l="1"/>
  <c r="B54" i="26" l="1"/>
</calcChain>
</file>

<file path=xl/sharedStrings.xml><?xml version="1.0" encoding="utf-8"?>
<sst xmlns="http://schemas.openxmlformats.org/spreadsheetml/2006/main" count="192" uniqueCount="107">
  <si>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</si>
  <si>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</si>
  <si>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</si>
  <si>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</si>
  <si>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</si>
  <si>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</si>
  <si>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</si>
  <si>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</si>
  <si>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</si>
  <si>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</si>
  <si>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</si>
  <si>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</si>
  <si>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</si>
  <si>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</si>
  <si>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</si>
  <si>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</si>
  <si>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</si>
  <si>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</si>
  <si>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</si>
  <si>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</si>
  <si>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</si>
  <si>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</si>
  <si>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</si>
  <si>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</si>
  <si>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</si>
  <si>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</si>
  <si>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</si>
  <si>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Лизы Чайкиной, д. 1а/6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</si>
  <si>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№60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</si>
  <si>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</si>
  <si>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</si>
  <si>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</si>
  <si>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</si>
  <si>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</si>
  <si>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</si>
  <si>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</si>
  <si>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</si>
  <si>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Дины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</si>
  <si>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04.05.2018г.</t>
    </r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</si>
  <si>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</si>
  <si>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</si>
  <si>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</si>
  <si>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</si>
  <si>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</si>
  <si>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Интернет квант-телеком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</si>
  <si>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</si>
  <si>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</si>
  <si>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</si>
  <si>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</si>
  <si>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</si>
  <si>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</si>
  <si>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Sдома=1966,5м2</t>
  </si>
  <si>
    <t>Полив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</si>
  <si>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Горбаневой Д.С.</t>
    </r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</si>
  <si>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</si>
  <si>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</si>
  <si>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</si>
  <si>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</si>
  <si>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</si>
  <si>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</si>
  <si>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</si>
  <si>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</si>
  <si>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</si>
  <si>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</si>
  <si>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</si>
  <si>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</si>
  <si>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</si>
  <si>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</si>
  <si>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</si>
  <si>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</si>
  <si>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</si>
  <si>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</si>
  <si>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</si>
  <si>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</si>
  <si>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</si>
  <si>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</si>
  <si>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</si>
  <si>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</si>
  <si>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</si>
  <si>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</si>
  <si>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</si>
  <si>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</si>
  <si>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Лизы Чайкиной, д. 1а/6</t>
  </si>
  <si>
    <t>Начислено всего 626338,12</t>
  </si>
  <si>
    <t>* холодная вода на СОИ - 5938,8</t>
  </si>
  <si>
    <t>* водоотведение на СОИ- 9298,55</t>
  </si>
  <si>
    <t>* электроэнергия на СОИ- 20088,71</t>
  </si>
  <si>
    <t>Непредвиденные работы 34 ч/ч</t>
  </si>
  <si>
    <t xml:space="preserve">   * Частичный ремонт брусчатки (смета)</t>
  </si>
  <si>
    <t xml:space="preserve">   * Окраска скамеек, урн (смета)</t>
  </si>
  <si>
    <t xml:space="preserve">   * Окраска газовых труб по фасаду (смета)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</si>
  <si>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</si>
  <si>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</si>
  <si>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</si>
  <si>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</si>
  <si>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сто пятьдесят пять тысяч сто тринадцать рублей 56 копеек.</t>
  </si>
  <si>
    <t>Предъявлено населению 171147,58</t>
  </si>
  <si>
    <t>за 2 квартал 2024 года</t>
  </si>
  <si>
    <t>30.06.2024 г.</t>
  </si>
  <si>
    <t>2 квартал</t>
  </si>
  <si>
    <t>Поверка ОДПУ</t>
  </si>
  <si>
    <t>Монтаж труб КНС  по подвалу</t>
  </si>
  <si>
    <t>Сварка,монтаж дверей в подвал</t>
  </si>
  <si>
    <t>июнь</t>
  </si>
  <si>
    <t>ч/ч</t>
  </si>
  <si>
    <t xml:space="preserve">           2. Всего за период с "01" 04 2024 г. по "30" 06 2024 г. выполнено работ (оказано услуг) на общую сумму сто пятьдесят шесть тысяч двести семь рублей 79 копеек.</t>
  </si>
  <si>
    <t>Предъявлено населению 173396,03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</si>
</sst>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0" fontId="4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0" zoomScaleSheetLayoutView="100" workbookViewId="0">
      <selection activeCell="A26" sqref="A26:XFD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6.7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91</v>
      </c>
      <c r="B3" s="71"/>
      <c r="C3" s="71"/>
      <c r="D3" s="71"/>
      <c r="E3" s="71"/>
    </row>
    <row r="4" spans="1:5" s="1" customFormat="1" ht="15.75" x14ac:dyDescent="0.25">
      <c r="A4" s="18" t="s">
        <v>13</v>
      </c>
      <c r="B4" s="3"/>
      <c r="C4" s="3"/>
      <c r="D4" s="59"/>
      <c r="E4" s="28" t="s">
        <v>92</v>
      </c>
    </row>
    <row r="5" spans="1:5" x14ac:dyDescent="0.25">
      <c r="A5" s="27"/>
      <c r="B5" s="3"/>
      <c r="C5" s="3"/>
      <c r="D5" s="3"/>
      <c r="E5" s="3"/>
    </row>
    <row r="6" spans="1:5" ht="15" customHeight="1" x14ac:dyDescent="0.25">
      <c r="A6" s="72" t="s">
        <v>0</v>
      </c>
      <c r="B6" s="72"/>
      <c r="C6" s="72"/>
      <c r="D6" s="72"/>
      <c r="E6" s="72"/>
    </row>
    <row r="7" spans="1:5" ht="17.25" customHeight="1" x14ac:dyDescent="0.25">
      <c r="A7" s="73" t="s">
        <v>27</v>
      </c>
      <c r="B7" s="73"/>
      <c r="C7" s="73"/>
      <c r="D7" s="73"/>
      <c r="E7" s="73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2" t="s">
        <v>37</v>
      </c>
      <c r="B9" s="72"/>
      <c r="C9" s="72"/>
      <c r="D9" s="72"/>
      <c r="E9" s="72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2" t="s">
        <v>38</v>
      </c>
      <c r="B11" s="72"/>
      <c r="C11" s="72"/>
      <c r="D11" s="72"/>
      <c r="E11" s="72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2" t="s">
        <v>24</v>
      </c>
      <c r="B13" s="72"/>
      <c r="C13" s="72"/>
      <c r="D13" s="72"/>
      <c r="E13" s="72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2" t="s">
        <v>48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2" t="s">
        <v>17</v>
      </c>
      <c r="B17" s="72"/>
      <c r="C17" s="72"/>
      <c r="D17" s="72"/>
      <c r="E17" s="72"/>
    </row>
    <row r="18" spans="1:7" ht="69" customHeight="1" x14ac:dyDescent="0.25">
      <c r="A18" s="72" t="s">
        <v>28</v>
      </c>
      <c r="B18" s="72"/>
      <c r="C18" s="72"/>
      <c r="D18" s="72"/>
      <c r="E18" s="72"/>
    </row>
    <row r="19" spans="1:7" ht="35.25" customHeight="1" x14ac:dyDescent="0.25">
      <c r="A19" s="74" t="s">
        <v>29</v>
      </c>
      <c r="B19" s="74"/>
      <c r="C19" s="74"/>
      <c r="D19" s="74"/>
      <c r="E19" s="74"/>
    </row>
    <row r="20" spans="1:7" ht="19.5" customHeight="1" x14ac:dyDescent="0.25">
      <c r="A20" s="74"/>
      <c r="B20" s="74"/>
      <c r="C20" s="74"/>
      <c r="D20" s="74"/>
      <c r="E20" s="74"/>
      <c r="F20" s="2">
        <v>1966.5</v>
      </c>
      <c r="G20" s="2">
        <v>3</v>
      </c>
    </row>
    <row r="21" spans="1:7" ht="135" x14ac:dyDescent="0.25">
      <c r="A21" s="22" t="s">
        <v>7</v>
      </c>
      <c r="B21" s="22" t="s">
        <v>10</v>
      </c>
      <c r="C21" s="22" t="s">
        <v>3</v>
      </c>
      <c r="D21" s="22" t="s">
        <v>9</v>
      </c>
      <c r="E21" s="22" t="s">
        <v>8</v>
      </c>
    </row>
    <row r="22" spans="1:7" ht="78.75" x14ac:dyDescent="0.25">
      <c r="A22" s="16" t="s">
        <v>40</v>
      </c>
      <c r="B22" s="24" t="s">
        <v>41</v>
      </c>
      <c r="C22" s="22" t="s">
        <v>4</v>
      </c>
      <c r="D22" s="22">
        <v>16.59</v>
      </c>
      <c r="E22" s="23">
        <f>D22*F20*G20</f>
        <v>97872.705000000002</v>
      </c>
    </row>
    <row r="23" spans="1:7" ht="38.25" x14ac:dyDescent="0.25">
      <c r="A23" s="6" t="s">
        <v>22</v>
      </c>
      <c r="B23" s="24" t="s">
        <v>23</v>
      </c>
      <c r="C23" s="22" t="s">
        <v>4</v>
      </c>
      <c r="D23" s="22">
        <v>0</v>
      </c>
      <c r="E23" s="23">
        <v>0</v>
      </c>
    </row>
    <row r="24" spans="1:7" x14ac:dyDescent="0.25">
      <c r="A24" s="6" t="s">
        <v>42</v>
      </c>
      <c r="B24" s="24" t="s">
        <v>25</v>
      </c>
      <c r="C24" s="22" t="s">
        <v>4</v>
      </c>
      <c r="D24" s="22">
        <v>6.06</v>
      </c>
      <c r="E24" s="23">
        <f>D24*F20*G20</f>
        <v>35750.97</v>
      </c>
    </row>
    <row r="25" spans="1:7" x14ac:dyDescent="0.25">
      <c r="A25" s="6" t="s">
        <v>47</v>
      </c>
      <c r="B25" s="24" t="s">
        <v>49</v>
      </c>
      <c r="C25" s="22" t="s">
        <v>31</v>
      </c>
      <c r="D25" s="22"/>
      <c r="E25" s="23">
        <v>8004.26</v>
      </c>
    </row>
    <row r="26" spans="1:7" x14ac:dyDescent="0.25">
      <c r="A26" s="6" t="s">
        <v>45</v>
      </c>
      <c r="B26" s="24" t="s">
        <v>49</v>
      </c>
      <c r="C26" s="22" t="s">
        <v>31</v>
      </c>
      <c r="D26" s="22"/>
      <c r="E26" s="17">
        <v>5112.7299999999996</v>
      </c>
    </row>
    <row r="27" spans="1:7" x14ac:dyDescent="0.25">
      <c r="A27" s="6" t="s">
        <v>46</v>
      </c>
      <c r="B27" s="24" t="s">
        <v>49</v>
      </c>
      <c r="C27" s="22" t="s">
        <v>31</v>
      </c>
      <c r="D27" s="22"/>
      <c r="E27" s="23">
        <v>5567.8</v>
      </c>
    </row>
    <row r="28" spans="1:7" x14ac:dyDescent="0.25">
      <c r="A28" s="6" t="s">
        <v>30</v>
      </c>
      <c r="B28" s="24" t="s">
        <v>49</v>
      </c>
      <c r="C28" s="22" t="s">
        <v>31</v>
      </c>
      <c r="D28" s="22"/>
      <c r="E28" s="23">
        <f>600+569.09</f>
        <v>1169.0900000000001</v>
      </c>
    </row>
    <row r="29" spans="1:7" s="67" customFormat="1" ht="60" x14ac:dyDescent="0.25">
      <c r="A29" s="63" t="s">
        <v>93</v>
      </c>
      <c r="B29" s="64" t="s">
        <v>94</v>
      </c>
      <c r="C29" s="65" t="s">
        <v>31</v>
      </c>
      <c r="D29" s="65"/>
      <c r="E29" s="66">
        <v>1636</v>
      </c>
    </row>
    <row r="30" spans="1:7" x14ac:dyDescent="0.25">
      <c r="A30" s="19"/>
      <c r="B30" s="24"/>
      <c r="C30" s="22"/>
      <c r="D30" s="20"/>
      <c r="E30" s="23"/>
    </row>
    <row r="31" spans="1:7" s="11" customFormat="1" ht="14.25" x14ac:dyDescent="0.2">
      <c r="A31" s="7" t="s">
        <v>26</v>
      </c>
      <c r="B31" s="8"/>
      <c r="C31" s="9"/>
      <c r="D31" s="9"/>
      <c r="E31" s="10">
        <f>SUM(E22:E30)</f>
        <v>155113.55499999999</v>
      </c>
    </row>
    <row r="33" spans="1:5" ht="34.5" customHeight="1" x14ac:dyDescent="0.25">
      <c r="A33" s="80" t="s">
        <v>95</v>
      </c>
      <c r="B33" s="80"/>
      <c r="C33" s="80"/>
      <c r="D33" s="80"/>
      <c r="E33" s="80"/>
    </row>
    <row r="34" spans="1:5" ht="34.5" customHeight="1" x14ac:dyDescent="0.25">
      <c r="A34" s="72" t="s">
        <v>21</v>
      </c>
      <c r="B34" s="72"/>
      <c r="C34" s="72"/>
      <c r="D34" s="72"/>
      <c r="E34" s="72"/>
    </row>
    <row r="35" spans="1:5" ht="19.5" customHeight="1" x14ac:dyDescent="0.25">
      <c r="A35" s="72" t="s">
        <v>20</v>
      </c>
      <c r="B35" s="72"/>
      <c r="C35" s="72"/>
      <c r="D35" s="72"/>
      <c r="E35" s="72"/>
    </row>
    <row r="36" spans="1:5" ht="33" customHeight="1" x14ac:dyDescent="0.25">
      <c r="A36" s="72" t="s">
        <v>32</v>
      </c>
      <c r="B36" s="72"/>
      <c r="C36" s="72"/>
      <c r="D36" s="72"/>
      <c r="E36" s="72"/>
    </row>
    <row r="37" spans="1:5" x14ac:dyDescent="0.25">
      <c r="A37" s="72" t="s">
        <v>18</v>
      </c>
      <c r="B37" s="72"/>
      <c r="C37" s="72"/>
      <c r="D37" s="72"/>
      <c r="E37" s="72"/>
    </row>
    <row r="38" spans="1:5" x14ac:dyDescent="0.25">
      <c r="A38" s="81" t="s">
        <v>5</v>
      </c>
      <c r="B38" s="81"/>
      <c r="C38" s="81"/>
      <c r="D38" s="81"/>
      <c r="E38" s="81"/>
    </row>
    <row r="39" spans="1:5" x14ac:dyDescent="0.25">
      <c r="A39" s="72" t="s">
        <v>18</v>
      </c>
      <c r="B39" s="72"/>
      <c r="C39" s="72"/>
      <c r="D39" s="72"/>
      <c r="E39" s="72"/>
    </row>
    <row r="40" spans="1:5" x14ac:dyDescent="0.25">
      <c r="A40" s="82" t="s">
        <v>50</v>
      </c>
      <c r="B40" s="82"/>
      <c r="C40" s="82"/>
      <c r="D40" s="82"/>
      <c r="E40" s="4"/>
    </row>
    <row r="41" spans="1:5" x14ac:dyDescent="0.25">
      <c r="B41" s="79" t="s">
        <v>19</v>
      </c>
      <c r="C41" s="79"/>
      <c r="D41" s="79"/>
      <c r="E41" s="5" t="s">
        <v>6</v>
      </c>
    </row>
    <row r="42" spans="1:5" x14ac:dyDescent="0.25">
      <c r="A42" s="26"/>
      <c r="B42" s="26"/>
      <c r="C42" s="26"/>
      <c r="D42" s="26"/>
      <c r="E42" s="26"/>
    </row>
    <row r="43" spans="1:5" x14ac:dyDescent="0.25">
      <c r="A43" s="83" t="s">
        <v>53</v>
      </c>
      <c r="B43" s="83"/>
      <c r="C43" s="83"/>
      <c r="D43" s="83"/>
      <c r="E43" s="4"/>
    </row>
    <row r="44" spans="1:5" x14ac:dyDescent="0.25">
      <c r="B44" s="79" t="s">
        <v>19</v>
      </c>
      <c r="C44" s="79"/>
      <c r="D44" s="79"/>
      <c r="E44" s="5" t="s">
        <v>6</v>
      </c>
    </row>
    <row r="46" spans="1:5" x14ac:dyDescent="0.25">
      <c r="A46" s="2" t="s">
        <v>51</v>
      </c>
    </row>
    <row r="47" spans="1:5" x14ac:dyDescent="0.25">
      <c r="A47" s="11" t="s">
        <v>33</v>
      </c>
    </row>
    <row r="48" spans="1:5" x14ac:dyDescent="0.25">
      <c r="A48" s="2" t="s">
        <v>39</v>
      </c>
      <c r="B48" s="12">
        <v>63789.22</v>
      </c>
    </row>
    <row r="49" spans="1:2" ht="30" x14ac:dyDescent="0.25">
      <c r="A49" s="25" t="s">
        <v>96</v>
      </c>
      <c r="B49" s="13"/>
    </row>
    <row r="50" spans="1:2" x14ac:dyDescent="0.25">
      <c r="A50" s="2" t="s">
        <v>34</v>
      </c>
      <c r="B50" s="13">
        <v>168996.97</v>
      </c>
    </row>
    <row r="51" spans="1:2" x14ac:dyDescent="0.25">
      <c r="A51" s="25" t="s">
        <v>43</v>
      </c>
      <c r="B51" s="13">
        <f>3*150</f>
        <v>450</v>
      </c>
    </row>
    <row r="52" spans="1:2" x14ac:dyDescent="0.25">
      <c r="A52" s="25" t="s">
        <v>44</v>
      </c>
      <c r="B52" s="13">
        <f>3*150</f>
        <v>450</v>
      </c>
    </row>
    <row r="53" spans="1:2" ht="30" x14ac:dyDescent="0.25">
      <c r="A53" s="25" t="s">
        <v>36</v>
      </c>
      <c r="B53" s="13">
        <f>E31</f>
        <v>155113.55499999999</v>
      </c>
    </row>
    <row r="54" spans="1:2" x14ac:dyDescent="0.25">
      <c r="A54" s="14" t="s">
        <v>35</v>
      </c>
      <c r="B54" s="15">
        <f>B48+B50+B51+B52-B53</f>
        <v>78572.635000000009</v>
      </c>
    </row>
    <row r="56" spans="1:2" x14ac:dyDescent="0.25">
      <c r="B56" s="2">
        <v>63789.22</v>
      </c>
    </row>
  </sheetData>
  <mergeCells count="29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topLeftCell="A40" zoomScaleSheetLayoutView="100" workbookViewId="0">
      <selection activeCell="B59" sqref="B5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6.7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97</v>
      </c>
      <c r="B3" s="71"/>
      <c r="C3" s="71"/>
      <c r="D3" s="71"/>
      <c r="E3" s="71"/>
    </row>
    <row r="4" spans="1:5" s="1" customFormat="1" ht="15.75" x14ac:dyDescent="0.25">
      <c r="A4" s="18" t="s">
        <v>13</v>
      </c>
      <c r="B4" s="3"/>
      <c r="C4" s="3"/>
      <c r="D4" s="59"/>
      <c r="E4" s="28" t="s">
        <v>98</v>
      </c>
    </row>
    <row r="5" spans="1:5" x14ac:dyDescent="0.25">
      <c r="A5" s="62"/>
      <c r="B5" s="3"/>
      <c r="C5" s="3"/>
      <c r="D5" s="3"/>
      <c r="E5" s="3"/>
    </row>
    <row r="6" spans="1:5" ht="15" customHeight="1" x14ac:dyDescent="0.25">
      <c r="A6" s="72" t="s">
        <v>0</v>
      </c>
      <c r="B6" s="72"/>
      <c r="C6" s="72"/>
      <c r="D6" s="72"/>
      <c r="E6" s="72"/>
    </row>
    <row r="7" spans="1:5" ht="17.25" customHeight="1" x14ac:dyDescent="0.25">
      <c r="A7" s="73" t="s">
        <v>27</v>
      </c>
      <c r="B7" s="73"/>
      <c r="C7" s="73"/>
      <c r="D7" s="73"/>
      <c r="E7" s="73"/>
    </row>
    <row r="8" spans="1:5" ht="17.25" customHeight="1" x14ac:dyDescent="0.25">
      <c r="A8" s="75" t="s">
        <v>1</v>
      </c>
      <c r="B8" s="75"/>
      <c r="C8" s="75"/>
      <c r="D8" s="75"/>
      <c r="E8" s="75"/>
    </row>
    <row r="9" spans="1:5" ht="14.25" customHeight="1" x14ac:dyDescent="0.25">
      <c r="A9" s="72" t="s">
        <v>37</v>
      </c>
      <c r="B9" s="72"/>
      <c r="C9" s="72"/>
      <c r="D9" s="72"/>
      <c r="E9" s="72"/>
    </row>
    <row r="10" spans="1:5" ht="22.5" customHeight="1" x14ac:dyDescent="0.25">
      <c r="A10" s="76" t="s">
        <v>14</v>
      </c>
      <c r="B10" s="77"/>
      <c r="C10" s="77"/>
      <c r="D10" s="77"/>
      <c r="E10" s="77"/>
    </row>
    <row r="11" spans="1:5" ht="34.5" customHeight="1" x14ac:dyDescent="0.25">
      <c r="A11" s="72" t="s">
        <v>38</v>
      </c>
      <c r="B11" s="72"/>
      <c r="C11" s="72"/>
      <c r="D11" s="72"/>
      <c r="E11" s="72"/>
    </row>
    <row r="12" spans="1:5" ht="18" customHeight="1" x14ac:dyDescent="0.25">
      <c r="A12" s="75" t="s">
        <v>15</v>
      </c>
      <c r="B12" s="78"/>
      <c r="C12" s="78"/>
      <c r="D12" s="78"/>
      <c r="E12" s="78"/>
    </row>
    <row r="13" spans="1:5" ht="15" customHeight="1" x14ac:dyDescent="0.25">
      <c r="A13" s="72" t="s">
        <v>24</v>
      </c>
      <c r="B13" s="72"/>
      <c r="C13" s="72"/>
      <c r="D13" s="72"/>
      <c r="E13" s="72"/>
    </row>
    <row r="14" spans="1:5" ht="15" customHeight="1" x14ac:dyDescent="0.25">
      <c r="A14" s="75" t="s">
        <v>2</v>
      </c>
      <c r="B14" s="78"/>
      <c r="C14" s="78"/>
      <c r="D14" s="78"/>
      <c r="E14" s="78"/>
    </row>
    <row r="15" spans="1:5" ht="18.75" customHeight="1" x14ac:dyDescent="0.25">
      <c r="A15" s="72" t="s">
        <v>48</v>
      </c>
      <c r="B15" s="72"/>
      <c r="C15" s="72"/>
      <c r="D15" s="72"/>
      <c r="E15" s="72"/>
    </row>
    <row r="16" spans="1:5" x14ac:dyDescent="0.25">
      <c r="A16" s="75" t="s">
        <v>16</v>
      </c>
      <c r="B16" s="78"/>
      <c r="C16" s="78"/>
      <c r="D16" s="78"/>
      <c r="E16" s="78"/>
    </row>
    <row r="17" spans="1:7" ht="36.75" customHeight="1" x14ac:dyDescent="0.25">
      <c r="A17" s="72" t="s">
        <v>17</v>
      </c>
      <c r="B17" s="72"/>
      <c r="C17" s="72"/>
      <c r="D17" s="72"/>
      <c r="E17" s="72"/>
    </row>
    <row r="18" spans="1:7" ht="69" customHeight="1" x14ac:dyDescent="0.25">
      <c r="A18" s="72" t="s">
        <v>28</v>
      </c>
      <c r="B18" s="72"/>
      <c r="C18" s="72"/>
      <c r="D18" s="72"/>
      <c r="E18" s="72"/>
    </row>
    <row r="19" spans="1:7" ht="35.25" customHeight="1" x14ac:dyDescent="0.25">
      <c r="A19" s="74" t="s">
        <v>29</v>
      </c>
      <c r="B19" s="74"/>
      <c r="C19" s="74"/>
      <c r="D19" s="74"/>
      <c r="E19" s="74"/>
    </row>
    <row r="20" spans="1:7" ht="19.5" customHeight="1" x14ac:dyDescent="0.25">
      <c r="A20" s="74"/>
      <c r="B20" s="74"/>
      <c r="C20" s="74"/>
      <c r="D20" s="74"/>
      <c r="E20" s="74"/>
      <c r="F20" s="2">
        <v>1966.5</v>
      </c>
      <c r="G20" s="2">
        <v>3</v>
      </c>
    </row>
    <row r="21" spans="1:7" ht="135" x14ac:dyDescent="0.25">
      <c r="A21" s="22" t="s">
        <v>7</v>
      </c>
      <c r="B21" s="22" t="s">
        <v>10</v>
      </c>
      <c r="C21" s="22" t="s">
        <v>3</v>
      </c>
      <c r="D21" s="22" t="s">
        <v>9</v>
      </c>
      <c r="E21" s="22" t="s">
        <v>8</v>
      </c>
    </row>
    <row r="22" spans="1:7" ht="78.75" x14ac:dyDescent="0.25">
      <c r="A22" s="16" t="s">
        <v>40</v>
      </c>
      <c r="B22" s="24" t="s">
        <v>41</v>
      </c>
      <c r="C22" s="22" t="s">
        <v>4</v>
      </c>
      <c r="D22" s="22">
        <v>16.59</v>
      </c>
      <c r="E22" s="23">
        <f>D22*F20*G20</f>
        <v>97872.705000000002</v>
      </c>
    </row>
    <row r="23" spans="1:7" ht="38.25" x14ac:dyDescent="0.25">
      <c r="A23" s="6" t="s">
        <v>22</v>
      </c>
      <c r="B23" s="24" t="s">
        <v>23</v>
      </c>
      <c r="C23" s="22" t="s">
        <v>4</v>
      </c>
      <c r="D23" s="22">
        <v>0</v>
      </c>
      <c r="E23" s="23">
        <v>0</v>
      </c>
    </row>
    <row r="24" spans="1:7" x14ac:dyDescent="0.25">
      <c r="A24" s="6" t="s">
        <v>42</v>
      </c>
      <c r="B24" s="24" t="s">
        <v>25</v>
      </c>
      <c r="C24" s="22" t="s">
        <v>4</v>
      </c>
      <c r="D24" s="22">
        <v>6.06</v>
      </c>
      <c r="E24" s="23">
        <f>D24*F20*G20</f>
        <v>35750.97</v>
      </c>
    </row>
    <row r="25" spans="1:7" x14ac:dyDescent="0.25">
      <c r="A25" s="6" t="s">
        <v>47</v>
      </c>
      <c r="B25" s="24" t="s">
        <v>99</v>
      </c>
      <c r="C25" s="22" t="s">
        <v>31</v>
      </c>
      <c r="D25" s="22"/>
      <c r="E25" s="23">
        <v>6761.27</v>
      </c>
    </row>
    <row r="26" spans="1:7" x14ac:dyDescent="0.25">
      <c r="A26" s="6" t="s">
        <v>45</v>
      </c>
      <c r="B26" s="24" t="s">
        <v>99</v>
      </c>
      <c r="C26" s="22" t="s">
        <v>31</v>
      </c>
      <c r="D26" s="22"/>
      <c r="E26" s="17">
        <v>4318.78</v>
      </c>
    </row>
    <row r="27" spans="1:7" x14ac:dyDescent="0.25">
      <c r="A27" s="6" t="s">
        <v>46</v>
      </c>
      <c r="B27" s="24" t="s">
        <v>99</v>
      </c>
      <c r="C27" s="22" t="s">
        <v>31</v>
      </c>
      <c r="D27" s="22"/>
      <c r="E27" s="23">
        <v>4248.6000000000004</v>
      </c>
    </row>
    <row r="28" spans="1:7" x14ac:dyDescent="0.25">
      <c r="A28" s="6" t="s">
        <v>30</v>
      </c>
      <c r="B28" s="24" t="s">
        <v>99</v>
      </c>
      <c r="C28" s="22" t="s">
        <v>31</v>
      </c>
      <c r="D28" s="22"/>
      <c r="E28" s="23">
        <v>2736.47</v>
      </c>
    </row>
    <row r="29" spans="1:7" x14ac:dyDescent="0.25">
      <c r="A29" s="45" t="s">
        <v>52</v>
      </c>
      <c r="B29" s="24" t="s">
        <v>99</v>
      </c>
      <c r="C29" s="89" t="s">
        <v>31</v>
      </c>
      <c r="D29" s="89"/>
      <c r="E29" s="90">
        <v>534.05999999999995</v>
      </c>
    </row>
    <row r="30" spans="1:7" x14ac:dyDescent="0.25">
      <c r="A30" s="45" t="s">
        <v>100</v>
      </c>
      <c r="B30" s="24" t="s">
        <v>99</v>
      </c>
      <c r="C30" s="89" t="s">
        <v>31</v>
      </c>
      <c r="D30" s="89"/>
      <c r="E30" s="90">
        <v>500</v>
      </c>
    </row>
    <row r="31" spans="1:7" x14ac:dyDescent="0.25">
      <c r="A31" s="45" t="s">
        <v>101</v>
      </c>
      <c r="B31" s="88" t="s">
        <v>103</v>
      </c>
      <c r="C31" s="89" t="s">
        <v>104</v>
      </c>
      <c r="D31" s="89">
        <v>8</v>
      </c>
      <c r="E31" s="90">
        <f>D31*260.07</f>
        <v>2080.56</v>
      </c>
    </row>
    <row r="32" spans="1:7" s="67" customFormat="1" x14ac:dyDescent="0.25">
      <c r="A32" s="63" t="s">
        <v>102</v>
      </c>
      <c r="B32" s="64" t="s">
        <v>103</v>
      </c>
      <c r="C32" s="65" t="s">
        <v>104</v>
      </c>
      <c r="D32" s="65">
        <v>5.4</v>
      </c>
      <c r="E32" s="90">
        <f>D32*260.07</f>
        <v>1404.3780000000002</v>
      </c>
    </row>
    <row r="33" spans="1:5" x14ac:dyDescent="0.25">
      <c r="A33" s="19"/>
      <c r="B33" s="24"/>
      <c r="C33" s="22"/>
      <c r="D33" s="20"/>
      <c r="E33" s="23"/>
    </row>
    <row r="34" spans="1:5" s="11" customFormat="1" ht="14.25" x14ac:dyDescent="0.2">
      <c r="A34" s="7" t="s">
        <v>26</v>
      </c>
      <c r="B34" s="8"/>
      <c r="C34" s="9"/>
      <c r="D34" s="9"/>
      <c r="E34" s="10">
        <f>SUM(E22:E33)</f>
        <v>156207.79299999998</v>
      </c>
    </row>
    <row r="36" spans="1:5" ht="34.5" customHeight="1" x14ac:dyDescent="0.25">
      <c r="A36" s="80" t="s">
        <v>105</v>
      </c>
      <c r="B36" s="80"/>
      <c r="C36" s="80"/>
      <c r="D36" s="80"/>
      <c r="E36" s="80"/>
    </row>
    <row r="37" spans="1:5" ht="34.5" customHeight="1" x14ac:dyDescent="0.25">
      <c r="A37" s="72" t="s">
        <v>21</v>
      </c>
      <c r="B37" s="72"/>
      <c r="C37" s="72"/>
      <c r="D37" s="72"/>
      <c r="E37" s="72"/>
    </row>
    <row r="38" spans="1:5" ht="19.5" customHeight="1" x14ac:dyDescent="0.25">
      <c r="A38" s="72" t="s">
        <v>20</v>
      </c>
      <c r="B38" s="72"/>
      <c r="C38" s="72"/>
      <c r="D38" s="72"/>
      <c r="E38" s="72"/>
    </row>
    <row r="39" spans="1:5" ht="33" customHeight="1" x14ac:dyDescent="0.25">
      <c r="A39" s="72" t="s">
        <v>32</v>
      </c>
      <c r="B39" s="72"/>
      <c r="C39" s="72"/>
      <c r="D39" s="72"/>
      <c r="E39" s="72"/>
    </row>
    <row r="40" spans="1:5" x14ac:dyDescent="0.25">
      <c r="A40" s="72" t="s">
        <v>18</v>
      </c>
      <c r="B40" s="72"/>
      <c r="C40" s="72"/>
      <c r="D40" s="72"/>
      <c r="E40" s="72"/>
    </row>
    <row r="41" spans="1:5" x14ac:dyDescent="0.25">
      <c r="A41" s="81" t="s">
        <v>5</v>
      </c>
      <c r="B41" s="81"/>
      <c r="C41" s="81"/>
      <c r="D41" s="81"/>
      <c r="E41" s="81"/>
    </row>
    <row r="42" spans="1:5" x14ac:dyDescent="0.25">
      <c r="A42" s="72" t="s">
        <v>18</v>
      </c>
      <c r="B42" s="72"/>
      <c r="C42" s="72"/>
      <c r="D42" s="72"/>
      <c r="E42" s="72"/>
    </row>
    <row r="43" spans="1:5" x14ac:dyDescent="0.25">
      <c r="A43" s="82" t="s">
        <v>50</v>
      </c>
      <c r="B43" s="82"/>
      <c r="C43" s="82"/>
      <c r="D43" s="82"/>
      <c r="E43" s="4"/>
    </row>
    <row r="44" spans="1:5" x14ac:dyDescent="0.25">
      <c r="B44" s="79" t="s">
        <v>19</v>
      </c>
      <c r="C44" s="79"/>
      <c r="D44" s="79"/>
      <c r="E44" s="5" t="s">
        <v>6</v>
      </c>
    </row>
    <row r="45" spans="1:5" x14ac:dyDescent="0.25">
      <c r="A45" s="61"/>
      <c r="B45" s="61"/>
      <c r="C45" s="61"/>
      <c r="D45" s="61"/>
      <c r="E45" s="61"/>
    </row>
    <row r="46" spans="1:5" x14ac:dyDescent="0.25">
      <c r="A46" s="83" t="s">
        <v>53</v>
      </c>
      <c r="B46" s="83"/>
      <c r="C46" s="83"/>
      <c r="D46" s="83"/>
      <c r="E46" s="4"/>
    </row>
    <row r="47" spans="1:5" x14ac:dyDescent="0.25">
      <c r="B47" s="79" t="s">
        <v>19</v>
      </c>
      <c r="C47" s="79"/>
      <c r="D47" s="79"/>
      <c r="E47" s="5" t="s">
        <v>6</v>
      </c>
    </row>
    <row r="49" spans="1:2" x14ac:dyDescent="0.25">
      <c r="A49" s="2" t="s">
        <v>51</v>
      </c>
    </row>
    <row r="50" spans="1:2" x14ac:dyDescent="0.25">
      <c r="A50" s="11" t="s">
        <v>33</v>
      </c>
    </row>
    <row r="51" spans="1:2" x14ac:dyDescent="0.25">
      <c r="A51" s="2" t="s">
        <v>39</v>
      </c>
      <c r="B51" s="12">
        <f>'1кв'!B54</f>
        <v>78572.635000000009</v>
      </c>
    </row>
    <row r="52" spans="1:2" ht="30" x14ac:dyDescent="0.25">
      <c r="A52" s="60" t="s">
        <v>106</v>
      </c>
      <c r="B52" s="13"/>
    </row>
    <row r="53" spans="1:2" x14ac:dyDescent="0.25">
      <c r="A53" s="2" t="s">
        <v>34</v>
      </c>
      <c r="B53" s="13">
        <v>179629.11</v>
      </c>
    </row>
    <row r="54" spans="1:2" x14ac:dyDescent="0.25">
      <c r="A54" s="60" t="s">
        <v>43</v>
      </c>
      <c r="B54" s="13">
        <f>3*150</f>
        <v>450</v>
      </c>
    </row>
    <row r="55" spans="1:2" x14ac:dyDescent="0.25">
      <c r="A55" s="60" t="s">
        <v>44</v>
      </c>
      <c r="B55" s="13">
        <f>3*150</f>
        <v>450</v>
      </c>
    </row>
    <row r="56" spans="1:2" ht="30" x14ac:dyDescent="0.25">
      <c r="A56" s="60" t="s">
        <v>36</v>
      </c>
      <c r="B56" s="13">
        <f>E34</f>
        <v>156207.79299999998</v>
      </c>
    </row>
    <row r="57" spans="1:2" x14ac:dyDescent="0.25">
      <c r="A57" s="14" t="s">
        <v>35</v>
      </c>
      <c r="B57" s="15">
        <f>B51+B53+B54+B55-B56</f>
        <v>102893.95200000002</v>
      </c>
    </row>
  </sheetData>
  <mergeCells count="29">
    <mergeCell ref="A42:E42"/>
    <mergeCell ref="A43:D43"/>
    <mergeCell ref="B44:D44"/>
    <mergeCell ref="A46:D46"/>
    <mergeCell ref="B47:D47"/>
    <mergeCell ref="A36:E36"/>
    <mergeCell ref="A37:E37"/>
    <mergeCell ref="A38:E38"/>
    <mergeCell ref="A39:E39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topLeftCell="A16" zoomScaleSheetLayoutView="100" workbookViewId="0">
      <selection activeCell="D23" sqref="D23"/>
    </sheetView>
  </sheetViews>
  <sheetFormatPr defaultRowHeight="15" x14ac:dyDescent="0.25"/>
  <cols>
    <col min="1" max="1" width="10.5703125" style="21" customWidth="1"/>
    <col min="2" max="2" width="54.28515625" style="21" customWidth="1"/>
    <col min="3" max="3" width="16.140625" style="21" customWidth="1"/>
    <col min="4" max="4" width="11.85546875" style="21" customWidth="1"/>
    <col min="5" max="5" width="14.7109375" style="21" customWidth="1"/>
    <col min="6" max="6" width="12.42578125" style="21" customWidth="1"/>
    <col min="7" max="7" width="12" style="21" customWidth="1"/>
    <col min="8" max="8" width="13.5703125" style="21" customWidth="1"/>
    <col min="9" max="16384" width="9.140625" style="21"/>
  </cols>
  <sheetData>
    <row r="1" spans="1:4" ht="15.75" x14ac:dyDescent="0.25">
      <c r="A1" s="85" t="s">
        <v>54</v>
      </c>
      <c r="B1" s="85"/>
      <c r="C1" s="85"/>
      <c r="D1" s="29"/>
    </row>
    <row r="2" spans="1:4" ht="15.75" x14ac:dyDescent="0.25">
      <c r="A2" s="86" t="s">
        <v>55</v>
      </c>
      <c r="B2" s="86"/>
      <c r="C2" s="86"/>
      <c r="D2" s="30"/>
    </row>
    <row r="3" spans="1:4" ht="15.75" x14ac:dyDescent="0.25">
      <c r="A3" s="86" t="s">
        <v>56</v>
      </c>
      <c r="B3" s="86"/>
      <c r="C3" s="86"/>
      <c r="D3" s="30"/>
    </row>
    <row r="4" spans="1:4" ht="15.75" x14ac:dyDescent="0.25">
      <c r="A4" s="85" t="s">
        <v>82</v>
      </c>
      <c r="B4" s="85"/>
      <c r="C4" s="85"/>
      <c r="D4" s="29"/>
    </row>
    <row r="5" spans="1:4" ht="15.75" x14ac:dyDescent="0.25">
      <c r="A5" s="87"/>
      <c r="B5" s="87"/>
      <c r="C5" s="87"/>
      <c r="D5" s="1"/>
    </row>
    <row r="6" spans="1:4" ht="15.75" x14ac:dyDescent="0.25">
      <c r="A6" s="30"/>
      <c r="B6" s="31" t="s">
        <v>57</v>
      </c>
      <c r="C6" s="32" t="e">
        <f>#REF!</f>
        <v>#REF!</v>
      </c>
      <c r="D6" s="33"/>
    </row>
    <row r="7" spans="1:4" ht="15.75" x14ac:dyDescent="0.25">
      <c r="A7" s="34" t="s">
        <v>58</v>
      </c>
      <c r="B7" s="31" t="s">
        <v>83</v>
      </c>
      <c r="C7" s="32"/>
      <c r="D7" s="33"/>
    </row>
    <row r="8" spans="1:4" ht="15.75" x14ac:dyDescent="0.25">
      <c r="A8" s="30"/>
      <c r="B8" s="35" t="s">
        <v>59</v>
      </c>
      <c r="C8" s="32"/>
      <c r="D8" s="33"/>
    </row>
    <row r="9" spans="1:4" ht="15.75" x14ac:dyDescent="0.25">
      <c r="A9" s="30"/>
      <c r="B9" s="6" t="s">
        <v>84</v>
      </c>
      <c r="C9" s="32"/>
      <c r="D9" s="33"/>
    </row>
    <row r="10" spans="1:4" ht="15.75" x14ac:dyDescent="0.25">
      <c r="A10" s="30"/>
      <c r="B10" s="6" t="s">
        <v>85</v>
      </c>
      <c r="C10" s="32"/>
      <c r="D10" s="33"/>
    </row>
    <row r="11" spans="1:4" ht="15.75" x14ac:dyDescent="0.25">
      <c r="A11" s="30"/>
      <c r="B11" s="6" t="s">
        <v>86</v>
      </c>
      <c r="C11" s="32"/>
      <c r="D11" s="33"/>
    </row>
    <row r="12" spans="1:4" ht="15.75" x14ac:dyDescent="0.25">
      <c r="B12" s="36" t="s">
        <v>60</v>
      </c>
      <c r="C12" s="37" t="e">
        <f>#REF!+#REF!+#REF!+'1кв'!B50</f>
        <v>#REF!</v>
      </c>
      <c r="D12" s="38">
        <f>614989.53-758.22</f>
        <v>614231.31000000006</v>
      </c>
    </row>
    <row r="13" spans="1:4" ht="30" x14ac:dyDescent="0.25">
      <c r="B13" s="6" t="s">
        <v>61</v>
      </c>
      <c r="C13" s="37" t="e">
        <f>#REF!+#REF!+#REF!+'1кв'!B51</f>
        <v>#REF!</v>
      </c>
      <c r="D13" s="38"/>
    </row>
    <row r="14" spans="1:4" ht="30" x14ac:dyDescent="0.25">
      <c r="B14" s="6" t="s">
        <v>62</v>
      </c>
      <c r="C14" s="37" t="e">
        <f>#REF!+#REF!+#REF!+'1кв'!B52</f>
        <v>#REF!</v>
      </c>
      <c r="D14" s="38"/>
    </row>
    <row r="15" spans="1:4" ht="15.75" x14ac:dyDescent="0.25">
      <c r="A15" s="39"/>
      <c r="B15" s="36" t="s">
        <v>63</v>
      </c>
      <c r="C15" s="40" t="e">
        <f>SUM(C12:C14)</f>
        <v>#REF!</v>
      </c>
      <c r="D15" s="33" t="e">
        <f>#REF!+#REF!+#REF!+#REF!+#REF!+#REF!+#REF!+#REF!+#REF!+'1кв'!B50+'1кв'!B51+'1кв'!B52</f>
        <v>#REF!</v>
      </c>
    </row>
    <row r="16" spans="1:4" ht="15.75" x14ac:dyDescent="0.25">
      <c r="A16" s="1"/>
      <c r="B16" s="84"/>
      <c r="C16" s="84"/>
      <c r="D16" s="41"/>
    </row>
    <row r="17" spans="1:5" ht="15.75" x14ac:dyDescent="0.25">
      <c r="A17" s="42" t="s">
        <v>64</v>
      </c>
      <c r="B17" s="16" t="s">
        <v>65</v>
      </c>
      <c r="C17" s="37" t="e">
        <f>#REF!+#REF!+#REF!+'1кв'!E22</f>
        <v>#REF!</v>
      </c>
      <c r="D17" s="41"/>
    </row>
    <row r="18" spans="1:5" ht="15.75" x14ac:dyDescent="0.25">
      <c r="A18" s="42"/>
      <c r="B18" s="43" t="s">
        <v>66</v>
      </c>
      <c r="C18" s="37" t="e">
        <f>#REF!+#REF!+#REF!+'1кв'!E23</f>
        <v>#REF!</v>
      </c>
      <c r="D18" s="41"/>
    </row>
    <row r="19" spans="1:5" ht="15.75" x14ac:dyDescent="0.25">
      <c r="A19" s="42"/>
      <c r="B19" s="43" t="s">
        <v>42</v>
      </c>
      <c r="C19" s="37" t="e">
        <f>#REF!+#REF!+#REF!+'1кв'!E24</f>
        <v>#REF!</v>
      </c>
      <c r="D19" s="41"/>
    </row>
    <row r="20" spans="1:5" ht="15.75" x14ac:dyDescent="0.25">
      <c r="A20" s="42"/>
      <c r="B20" s="6" t="s">
        <v>67</v>
      </c>
      <c r="C20" s="37" t="e">
        <f>#REF!+#REF!+#REF!+'1кв'!E26</f>
        <v>#REF!</v>
      </c>
      <c r="D20" s="41"/>
    </row>
    <row r="21" spans="1:5" ht="15.75" x14ac:dyDescent="0.25">
      <c r="A21" s="42"/>
      <c r="B21" s="6" t="s">
        <v>68</v>
      </c>
      <c r="C21" s="37" t="e">
        <f>#REF!+#REF!+#REF!+'1кв'!E27</f>
        <v>#REF!</v>
      </c>
      <c r="D21" s="41"/>
    </row>
    <row r="22" spans="1:5" ht="15.75" x14ac:dyDescent="0.25">
      <c r="A22" s="42"/>
      <c r="B22" s="6" t="s">
        <v>69</v>
      </c>
      <c r="C22" s="37" t="e">
        <f>#REF!+#REF!+#REF!+'1кв'!E25</f>
        <v>#REF!</v>
      </c>
      <c r="D22" s="41"/>
    </row>
    <row r="23" spans="1:5" ht="15.75" x14ac:dyDescent="0.25">
      <c r="A23" s="1"/>
      <c r="B23" s="6" t="s">
        <v>30</v>
      </c>
      <c r="C23" s="37" t="e">
        <f>#REF!+#REF!+#REF!+'1кв'!E28</f>
        <v>#REF!</v>
      </c>
      <c r="D23" s="41"/>
      <c r="E23" s="44"/>
    </row>
    <row r="24" spans="1:5" ht="15.75" x14ac:dyDescent="0.25">
      <c r="A24" s="1"/>
      <c r="B24" s="45" t="s">
        <v>52</v>
      </c>
      <c r="C24" s="37" t="e">
        <f>#REF!+#REF!+'1кв'!#REF!</f>
        <v>#REF!</v>
      </c>
      <c r="D24" s="41"/>
      <c r="E24" s="44"/>
    </row>
    <row r="25" spans="1:5" ht="15.75" x14ac:dyDescent="0.25">
      <c r="A25" s="42"/>
      <c r="B25" s="46" t="s">
        <v>87</v>
      </c>
      <c r="C25" s="47" t="e">
        <f>#REF!+#REF!+#REF!+#REF!</f>
        <v>#REF!</v>
      </c>
      <c r="D25" s="41"/>
    </row>
    <row r="26" spans="1:5" ht="15.75" x14ac:dyDescent="0.25">
      <c r="A26" s="42"/>
      <c r="B26" s="48" t="s">
        <v>70</v>
      </c>
      <c r="C26" s="47" t="e">
        <f>SUM(C28:C32)</f>
        <v>#REF!</v>
      </c>
      <c r="D26" s="41"/>
    </row>
    <row r="27" spans="1:5" ht="15.75" x14ac:dyDescent="0.25">
      <c r="A27" s="42"/>
      <c r="B27" s="35" t="s">
        <v>59</v>
      </c>
      <c r="C27" s="47"/>
      <c r="D27" s="41"/>
    </row>
    <row r="28" spans="1:5" ht="15.75" x14ac:dyDescent="0.25">
      <c r="A28" s="42"/>
      <c r="B28" s="19" t="s">
        <v>88</v>
      </c>
      <c r="C28" s="49" t="e">
        <f>#REF!</f>
        <v>#REF!</v>
      </c>
      <c r="D28" s="41"/>
    </row>
    <row r="29" spans="1:5" ht="15.75" x14ac:dyDescent="0.25">
      <c r="A29" s="42"/>
      <c r="B29" s="19" t="s">
        <v>89</v>
      </c>
      <c r="C29" s="49" t="e">
        <f>#REF!</f>
        <v>#REF!</v>
      </c>
      <c r="D29" s="41"/>
    </row>
    <row r="30" spans="1:5" ht="15.75" x14ac:dyDescent="0.25">
      <c r="A30" s="42"/>
      <c r="B30" s="19" t="s">
        <v>90</v>
      </c>
      <c r="C30" s="49" t="e">
        <f>#REF!</f>
        <v>#REF!</v>
      </c>
      <c r="D30" s="41"/>
    </row>
    <row r="31" spans="1:5" ht="15.75" x14ac:dyDescent="0.25">
      <c r="A31" s="42"/>
      <c r="B31" s="19"/>
      <c r="C31" s="49"/>
      <c r="D31" s="41"/>
    </row>
    <row r="32" spans="1:5" ht="15.75" x14ac:dyDescent="0.25">
      <c r="A32" s="42"/>
      <c r="B32" s="19"/>
      <c r="C32" s="49"/>
      <c r="D32" s="41"/>
    </row>
    <row r="33" spans="1:5" ht="15.75" x14ac:dyDescent="0.25">
      <c r="A33" s="1"/>
      <c r="B33" s="50" t="s">
        <v>71</v>
      </c>
      <c r="C33" s="51" t="e">
        <f>SUM(C17:C26)</f>
        <v>#REF!</v>
      </c>
      <c r="D33" s="41" t="e">
        <f>#REF!+#REF!+#REF!+'1кв'!E31</f>
        <v>#REF!</v>
      </c>
      <c r="E33" s="44" t="e">
        <f>C33-D33</f>
        <v>#REF!</v>
      </c>
    </row>
    <row r="34" spans="1:5" ht="15.75" x14ac:dyDescent="0.25">
      <c r="A34" s="1"/>
      <c r="B34" s="52" t="s">
        <v>72</v>
      </c>
      <c r="C34" s="53" t="e">
        <f>C6+C15-C33</f>
        <v>#REF!</v>
      </c>
      <c r="D34" s="41"/>
    </row>
    <row r="35" spans="1:5" ht="15.75" x14ac:dyDescent="0.25">
      <c r="A35" s="1"/>
      <c r="B35" s="34"/>
      <c r="C35" s="34"/>
      <c r="D35" s="41"/>
    </row>
    <row r="36" spans="1:5" ht="15.75" x14ac:dyDescent="0.25">
      <c r="A36" s="1"/>
      <c r="B36" s="54" t="s">
        <v>73</v>
      </c>
      <c r="C36" s="54"/>
      <c r="D36" s="41"/>
    </row>
    <row r="37" spans="1:5" ht="15.75" x14ac:dyDescent="0.25">
      <c r="A37" s="1"/>
      <c r="B37" s="54" t="s">
        <v>74</v>
      </c>
      <c r="C37" s="55">
        <v>68239.22</v>
      </c>
      <c r="D37" s="41"/>
    </row>
    <row r="38" spans="1:5" ht="15.75" x14ac:dyDescent="0.25">
      <c r="A38" s="1"/>
      <c r="B38" s="56" t="s">
        <v>75</v>
      </c>
      <c r="C38" s="57">
        <v>80346.03</v>
      </c>
      <c r="D38" s="41"/>
    </row>
    <row r="39" spans="1:5" ht="15.75" x14ac:dyDescent="0.25">
      <c r="A39" s="1"/>
      <c r="B39" s="54" t="s">
        <v>76</v>
      </c>
      <c r="C39" s="58">
        <f>C38-C37</f>
        <v>12106.809999999998</v>
      </c>
      <c r="D39" s="41"/>
    </row>
    <row r="40" spans="1:5" ht="15.75" x14ac:dyDescent="0.25">
      <c r="A40" s="1"/>
      <c r="B40" s="34"/>
      <c r="C40" s="34"/>
      <c r="D40" s="41"/>
    </row>
    <row r="41" spans="1:5" ht="15.75" x14ac:dyDescent="0.25">
      <c r="A41" s="1" t="s">
        <v>77</v>
      </c>
      <c r="B41" s="34" t="s">
        <v>78</v>
      </c>
      <c r="C41" s="34"/>
      <c r="D41" s="41"/>
    </row>
    <row r="42" spans="1:5" ht="15.75" x14ac:dyDescent="0.25">
      <c r="A42" s="1"/>
      <c r="B42" s="34" t="s">
        <v>79</v>
      </c>
      <c r="C42" s="34"/>
      <c r="D42" s="41"/>
    </row>
    <row r="43" spans="1:5" ht="15.75" x14ac:dyDescent="0.25">
      <c r="A43" s="1"/>
      <c r="B43" s="34" t="s">
        <v>80</v>
      </c>
      <c r="C43" s="34"/>
      <c r="D43" s="41"/>
    </row>
    <row r="44" spans="1:5" ht="15.75" x14ac:dyDescent="0.25">
      <c r="A44" s="1"/>
      <c r="B44" s="34"/>
      <c r="C44" s="34"/>
      <c r="D44" s="41"/>
    </row>
    <row r="45" spans="1:5" ht="15.75" x14ac:dyDescent="0.25">
      <c r="A45" s="1"/>
      <c r="B45" s="34"/>
      <c r="C45" s="34"/>
      <c r="D45" s="41"/>
    </row>
    <row r="46" spans="1:5" ht="15.75" x14ac:dyDescent="0.25">
      <c r="A46" s="1"/>
      <c r="B46" s="34" t="s">
        <v>81</v>
      </c>
      <c r="C46" s="34"/>
      <c r="D46" s="41"/>
    </row>
    <row r="47" spans="1:5" ht="15.75" x14ac:dyDescent="0.25">
      <c r="A47" s="1"/>
      <c r="B47" s="34"/>
      <c r="C47" s="34"/>
      <c r="D47" s="41"/>
    </row>
    <row r="48" spans="1:5" ht="15.75" x14ac:dyDescent="0.25">
      <c r="A48" s="1"/>
      <c r="B48" s="34"/>
      <c r="C48" s="34"/>
      <c r="D48" s="41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2024-08-09T11:53:58Z</dcterms:modified>
</cp:coreProperties>
</file>